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ion\OneDrive - SBS\CCARRION\Documentos-SBS\FSDCoop\EEFF\EEFF-Web\"/>
    </mc:Choice>
  </mc:AlternateContent>
  <xr:revisionPtr revIDLastSave="0" documentId="13_ncr:1_{06693CE5-EBFA-4B86-BCF1-782FE43A579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ic 2022" sheetId="21" r:id="rId1"/>
    <sheet name="Dic 2023" sheetId="29" r:id="rId2"/>
    <sheet name="Noviembre 2024" sheetId="3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0" l="1"/>
  <c r="B15" i="29"/>
  <c r="B15" i="21" l="1"/>
  <c r="D8" i="30" l="1"/>
  <c r="C14" i="30"/>
  <c r="B14" i="30"/>
  <c r="D10" i="29"/>
  <c r="C14" i="29"/>
  <c r="B14" i="29"/>
  <c r="D9" i="21"/>
  <c r="D10" i="21"/>
  <c r="D8" i="21"/>
  <c r="B14" i="21"/>
  <c r="C14" i="21"/>
  <c r="D14" i="21" l="1"/>
  <c r="E9" i="21" s="1"/>
  <c r="D10" i="30"/>
  <c r="D9" i="30"/>
  <c r="D8" i="29"/>
  <c r="D9" i="29"/>
  <c r="E8" i="21"/>
  <c r="E10" i="21"/>
  <c r="B17" i="21"/>
  <c r="C17" i="21" s="1"/>
  <c r="D14" i="30" l="1"/>
  <c r="E10" i="30" s="1"/>
  <c r="D14" i="29"/>
  <c r="E8" i="29" s="1"/>
  <c r="E14" i="21"/>
  <c r="B17" i="30" l="1"/>
  <c r="C17" i="30" s="1"/>
  <c r="E8" i="30"/>
  <c r="E9" i="30"/>
  <c r="B17" i="29"/>
  <c r="C17" i="29" s="1"/>
  <c r="E10" i="29"/>
  <c r="E9" i="29"/>
  <c r="E14" i="30" l="1"/>
  <c r="E14" i="29"/>
</calcChain>
</file>

<file path=xl/sharedStrings.xml><?xml version="1.0" encoding="utf-8"?>
<sst xmlns="http://schemas.openxmlformats.org/spreadsheetml/2006/main" count="48" uniqueCount="17">
  <si>
    <t>MONEDA NACIONAL</t>
  </si>
  <si>
    <t>MONEDA EXTRANJERA</t>
  </si>
  <si>
    <t>TOTAL</t>
  </si>
  <si>
    <t>INSTRUMENTOS</t>
  </si>
  <si>
    <t>En S/.</t>
  </si>
  <si>
    <t>S/.</t>
  </si>
  <si>
    <t>US$</t>
  </si>
  <si>
    <t>%</t>
  </si>
  <si>
    <t xml:space="preserve">Tipo de Cambio: </t>
  </si>
  <si>
    <t>Composición por monedas:</t>
  </si>
  <si>
    <t>CD BCRP</t>
  </si>
  <si>
    <t>Cuenta corriente</t>
  </si>
  <si>
    <t>RECURSOS AL 31 DE DICIEMBRE DEL 2023</t>
  </si>
  <si>
    <t>(A VALORES DE MERCADO. EN SOLES)</t>
  </si>
  <si>
    <t>Depósitos a plazo en el BCRP</t>
  </si>
  <si>
    <t>RECURSOS AL 30  DE NOVIEMBRE DEL 2024</t>
  </si>
  <si>
    <t>RECURSOS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</si>
</sst>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_);_(* \(#,##0.0\);_(* &quot;-&quot;??_);_(@_)"/>
    <numFmt numFmtId="166" formatCode="#,##0.0"/>
    <numFmt numFmtId="167" formatCode="0.0%"/>
    <numFmt numFmtId="168" formatCode="_(* #,##0_);_(* \(#,##0\);_(* &quot;-&quot;??_);_(@_)"/>
    <numFmt numFmtId="169" formatCode="&quot;S/.&quot;\ #,##0.00000"/>
    <numFmt numFmtId="170" formatCode="_ * #,##0_ ;_ * \-#,##0_ ;_ * &quot;-&quot;??_ ;_ @_ "/>
    <numFmt numFmtId="171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2" fillId="27" borderId="0" applyNumberFormat="0" applyBorder="0" applyAlignment="0" applyProtection="0"/>
    <xf numFmtId="0" fontId="15" fillId="28" borderId="15" applyNumberFormat="0" applyAlignment="0" applyProtection="0"/>
    <xf numFmtId="0" fontId="17" fillId="29" borderId="18" applyNumberFormat="0" applyAlignment="0" applyProtection="0"/>
    <xf numFmtId="0" fontId="19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3" fillId="31" borderId="15" applyNumberFormat="0" applyAlignment="0" applyProtection="0"/>
    <xf numFmtId="0" fontId="16" fillId="0" borderId="17" applyNumberFormat="0" applyFill="0" applyAlignment="0" applyProtection="0"/>
    <xf numFmtId="0" fontId="1" fillId="32" borderId="19" applyNumberFormat="0" applyFont="0" applyAlignment="0" applyProtection="0"/>
    <xf numFmtId="0" fontId="14" fillId="28" borderId="16" applyNumberFormat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24" fillId="0" borderId="0" applyFont="0" applyFill="0" applyBorder="0" applyAlignment="0" applyProtection="0"/>
  </cellStyleXfs>
  <cellXfs count="49">
    <xf numFmtId="0" fontId="0" fillId="0" borderId="0" xfId="0"/>
    <xf numFmtId="168" fontId="1" fillId="0" borderId="0" xfId="1" applyNumberFormat="1" applyFont="1" applyBorder="1"/>
    <xf numFmtId="168" fontId="1" fillId="0" borderId="0" xfId="1" applyNumberFormat="1" applyFont="1"/>
    <xf numFmtId="168" fontId="0" fillId="0" borderId="0" xfId="0" applyNumberFormat="1"/>
    <xf numFmtId="0" fontId="0" fillId="2" borderId="0" xfId="0" applyFill="1"/>
    <xf numFmtId="167" fontId="1" fillId="2" borderId="0" xfId="41" applyNumberFormat="1" applyFont="1" applyFill="1" applyAlignment="1">
      <alignment horizontal="right"/>
    </xf>
    <xf numFmtId="3" fontId="0" fillId="0" borderId="0" xfId="0" applyNumberFormat="1"/>
    <xf numFmtId="0" fontId="4" fillId="33" borderId="2" xfId="0" applyFont="1" applyFill="1" applyBorder="1"/>
    <xf numFmtId="0" fontId="5" fillId="33" borderId="1" xfId="0" applyFont="1" applyFill="1" applyBorder="1" applyAlignment="1">
      <alignment horizontal="center" wrapText="1"/>
    </xf>
    <xf numFmtId="0" fontId="5" fillId="33" borderId="3" xfId="0" applyFont="1" applyFill="1" applyBorder="1" applyAlignment="1">
      <alignment horizontal="center" wrapText="1"/>
    </xf>
    <xf numFmtId="0" fontId="5" fillId="33" borderId="2" xfId="0" applyFont="1" applyFill="1" applyBorder="1" applyAlignment="1">
      <alignment horizontal="center"/>
    </xf>
    <xf numFmtId="0" fontId="4" fillId="33" borderId="6" xfId="0" applyFont="1" applyFill="1" applyBorder="1"/>
    <xf numFmtId="0" fontId="4" fillId="33" borderId="6" xfId="0" applyFont="1" applyFill="1" applyBorder="1" applyAlignment="1">
      <alignment horizontal="center"/>
    </xf>
    <xf numFmtId="0" fontId="5" fillId="33" borderId="8" xfId="0" applyFont="1" applyFill="1" applyBorder="1" applyAlignment="1">
      <alignment horizontal="center"/>
    </xf>
    <xf numFmtId="0" fontId="6" fillId="33" borderId="9" xfId="0" applyFont="1" applyFill="1" applyBorder="1" applyAlignment="1">
      <alignment horizontal="center"/>
    </xf>
    <xf numFmtId="3" fontId="5" fillId="33" borderId="2" xfId="0" applyNumberFormat="1" applyFont="1" applyFill="1" applyBorder="1"/>
    <xf numFmtId="3" fontId="5" fillId="33" borderId="6" xfId="0" applyNumberFormat="1" applyFont="1" applyFill="1" applyBorder="1"/>
    <xf numFmtId="166" fontId="5" fillId="33" borderId="6" xfId="0" applyNumberFormat="1" applyFont="1" applyFill="1" applyBorder="1"/>
    <xf numFmtId="0" fontId="6" fillId="33" borderId="2" xfId="0" applyFont="1" applyFill="1" applyBorder="1"/>
    <xf numFmtId="3" fontId="6" fillId="33" borderId="6" xfId="0" applyNumberFormat="1" applyFont="1" applyFill="1" applyBorder="1"/>
    <xf numFmtId="165" fontId="6" fillId="33" borderId="2" xfId="1" applyNumberFormat="1" applyFont="1" applyFill="1" applyBorder="1" applyAlignment="1">
      <alignment horizontal="right"/>
    </xf>
    <xf numFmtId="0" fontId="6" fillId="33" borderId="2" xfId="0" quotePrefix="1" applyFont="1" applyFill="1" applyBorder="1"/>
    <xf numFmtId="0" fontId="5" fillId="33" borderId="11" xfId="0" applyFont="1" applyFill="1" applyBorder="1"/>
    <xf numFmtId="3" fontId="5" fillId="33" borderId="11" xfId="0" applyNumberFormat="1" applyFont="1" applyFill="1" applyBorder="1"/>
    <xf numFmtId="166" fontId="5" fillId="33" borderId="11" xfId="0" applyNumberFormat="1" applyFont="1" applyFill="1" applyBorder="1"/>
    <xf numFmtId="0" fontId="7" fillId="33" borderId="0" xfId="0" applyFont="1" applyFill="1"/>
    <xf numFmtId="169" fontId="4" fillId="33" borderId="0" xfId="0" applyNumberFormat="1" applyFont="1" applyFill="1" applyAlignment="1">
      <alignment horizontal="right"/>
    </xf>
    <xf numFmtId="3" fontId="4" fillId="33" borderId="0" xfId="0" applyNumberFormat="1" applyFont="1" applyFill="1"/>
    <xf numFmtId="4" fontId="4" fillId="33" borderId="0" xfId="0" applyNumberFormat="1" applyFont="1" applyFill="1"/>
    <xf numFmtId="168" fontId="1" fillId="2" borderId="0" xfId="1" applyNumberFormat="1" applyFont="1" applyFill="1"/>
    <xf numFmtId="166" fontId="6" fillId="33" borderId="2" xfId="0" applyNumberFormat="1" applyFont="1" applyFill="1" applyBorder="1" applyAlignment="1">
      <alignment horizontal="right"/>
    </xf>
    <xf numFmtId="3" fontId="6" fillId="33" borderId="0" xfId="0" applyNumberFormat="1" applyFont="1" applyFill="1"/>
    <xf numFmtId="3" fontId="6" fillId="33" borderId="20" xfId="0" applyNumberFormat="1" applyFont="1" applyFill="1" applyBorder="1"/>
    <xf numFmtId="3" fontId="1" fillId="0" borderId="0" xfId="1" applyNumberFormat="1" applyFont="1" applyBorder="1"/>
    <xf numFmtId="10" fontId="22" fillId="0" borderId="0" xfId="1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3" fontId="1" fillId="0" borderId="0" xfId="1" applyNumberFormat="1" applyFont="1" applyBorder="1" applyAlignment="1">
      <alignment horizontal="right"/>
    </xf>
    <xf numFmtId="170" fontId="23" fillId="0" borderId="0" xfId="1" applyNumberFormat="1" applyFont="1" applyBorder="1" applyAlignment="1">
      <alignment horizontal="right"/>
    </xf>
    <xf numFmtId="171" fontId="0" fillId="0" borderId="0" xfId="0" applyNumberFormat="1"/>
    <xf numFmtId="166" fontId="1" fillId="0" borderId="0" xfId="1" applyNumberFormat="1" applyFont="1" applyBorder="1"/>
    <xf numFmtId="0" fontId="2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5" fillId="33" borderId="4" xfId="0" applyFont="1" applyFill="1" applyBorder="1" applyAlignment="1">
      <alignment horizontal="center"/>
    </xf>
    <xf numFmtId="0" fontId="5" fillId="33" borderId="5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 wrapText="1"/>
    </xf>
    <xf numFmtId="0" fontId="6" fillId="33" borderId="10" xfId="0" applyFont="1" applyFill="1" applyBorder="1" applyAlignment="1">
      <alignment horizontal="center" wrapText="1"/>
    </xf>
    <xf numFmtId="3" fontId="6" fillId="33" borderId="0" xfId="0" applyNumberFormat="1" applyFont="1" applyFill="1" applyBorder="1"/>
  </cellXfs>
  <cellStyles count="4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1" builtinId="3"/>
    <cellStyle name="Millares 2 40" xfId="42" xr:uid="{1D29E034-CA36-41AD-A6F9-176CF008CE4B}"/>
    <cellStyle name="Normal" xfId="0" builtinId="0"/>
    <cellStyle name="Note" xfId="37" xr:uid="{00000000-0005-0000-0000-000025000000}"/>
    <cellStyle name="Output" xfId="38" xr:uid="{00000000-0005-0000-0000-000026000000}"/>
    <cellStyle name="Porcentaje" xfId="41" builtinId="5"/>
    <cellStyle name="Title" xfId="39" xr:uid="{00000000-0005-0000-0000-000028000000}"/>
    <cellStyle name="Warning Text" xfId="40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workbookViewId="0">
      <selection activeCell="H13" sqref="H13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41" t="s">
        <v>16</v>
      </c>
      <c r="B1" s="41"/>
      <c r="C1" s="41"/>
      <c r="D1" s="41"/>
      <c r="E1" s="41"/>
    </row>
    <row r="2" spans="1:12" x14ac:dyDescent="0.25">
      <c r="A2" s="42" t="s">
        <v>13</v>
      </c>
      <c r="B2" s="42"/>
      <c r="C2" s="42"/>
      <c r="D2" s="42"/>
      <c r="E2" s="42"/>
    </row>
    <row r="3" spans="1:12" x14ac:dyDescent="0.25">
      <c r="A3" s="43"/>
      <c r="B3" s="43"/>
      <c r="C3" s="43"/>
      <c r="D3" s="43"/>
      <c r="E3" s="43"/>
    </row>
    <row r="4" spans="1:12" ht="30" x14ac:dyDescent="0.25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25">
      <c r="A5" s="10" t="s">
        <v>3</v>
      </c>
      <c r="B5" s="11"/>
      <c r="C5" s="11"/>
      <c r="D5" s="46" t="s">
        <v>4</v>
      </c>
      <c r="E5" s="12"/>
    </row>
    <row r="6" spans="1:12" x14ac:dyDescent="0.25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25">
      <c r="A7" s="15"/>
      <c r="B7" s="16"/>
      <c r="C7" s="16"/>
      <c r="D7" s="16"/>
      <c r="E7" s="17"/>
      <c r="F7" s="3"/>
    </row>
    <row r="8" spans="1:12" x14ac:dyDescent="0.25">
      <c r="A8" s="18" t="s">
        <v>10</v>
      </c>
      <c r="B8" s="19">
        <v>10000423.76</v>
      </c>
      <c r="C8" s="19"/>
      <c r="D8" s="19">
        <f>+B8+C8*$B$15</f>
        <v>10000423.76</v>
      </c>
      <c r="E8" s="30">
        <f>+D8/D14*100</f>
        <v>66.652122598628338</v>
      </c>
      <c r="F8" s="2"/>
      <c r="G8" s="1"/>
      <c r="H8" s="1"/>
      <c r="I8" s="33"/>
      <c r="J8" s="6"/>
      <c r="K8" s="6"/>
      <c r="L8" s="6"/>
    </row>
    <row r="9" spans="1:12" x14ac:dyDescent="0.25">
      <c r="A9" s="18" t="s">
        <v>14</v>
      </c>
      <c r="B9" s="19"/>
      <c r="C9" s="19"/>
      <c r="D9" s="19">
        <f t="shared" ref="D9:D10" si="0">+B9+C9*$B$15</f>
        <v>0</v>
      </c>
      <c r="E9" s="30">
        <f>+D9/D14*100</f>
        <v>0</v>
      </c>
      <c r="F9" s="2"/>
      <c r="G9" s="1"/>
      <c r="H9" s="1"/>
      <c r="I9" s="33"/>
      <c r="J9" s="6"/>
      <c r="K9" s="6"/>
      <c r="L9" s="6"/>
    </row>
    <row r="10" spans="1:12" x14ac:dyDescent="0.25">
      <c r="A10" s="18" t="s">
        <v>11</v>
      </c>
      <c r="B10" s="19">
        <v>675069.55</v>
      </c>
      <c r="C10" s="19">
        <v>1136663.76</v>
      </c>
      <c r="D10" s="19">
        <f t="shared" si="0"/>
        <v>5003485.1480799997</v>
      </c>
      <c r="E10" s="30">
        <f>+D10/D14*100</f>
        <v>33.347877401371662</v>
      </c>
      <c r="F10" s="2"/>
      <c r="G10" s="33"/>
      <c r="H10" s="1"/>
      <c r="I10" s="33"/>
      <c r="J10" s="6"/>
      <c r="K10" s="6"/>
      <c r="L10" s="6"/>
    </row>
    <row r="11" spans="1:12" x14ac:dyDescent="0.25">
      <c r="A11" s="18"/>
      <c r="B11" s="19"/>
      <c r="C11" s="19"/>
      <c r="D11" s="48"/>
      <c r="E11" s="30"/>
      <c r="F11" s="2"/>
      <c r="G11" s="33"/>
      <c r="H11" s="1"/>
      <c r="I11" s="33"/>
      <c r="J11" s="6"/>
      <c r="K11" s="6"/>
      <c r="L11" s="6"/>
    </row>
    <row r="12" spans="1:12" x14ac:dyDescent="0.25">
      <c r="A12" s="18"/>
      <c r="B12" s="19"/>
      <c r="C12" s="19"/>
      <c r="D12" s="48"/>
      <c r="E12" s="30"/>
      <c r="F12" s="2"/>
      <c r="G12" s="33"/>
      <c r="H12" s="1"/>
      <c r="I12" s="33"/>
      <c r="J12" s="6"/>
      <c r="K12" s="6"/>
      <c r="L12" s="6"/>
    </row>
    <row r="13" spans="1:12" x14ac:dyDescent="0.25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25">
      <c r="A14" s="22" t="s">
        <v>2</v>
      </c>
      <c r="B14" s="23">
        <f>SUM(B8:B13)</f>
        <v>10675493.310000001</v>
      </c>
      <c r="C14" s="23">
        <f>SUM(C8:C10)</f>
        <v>1136663.76</v>
      </c>
      <c r="D14" s="23">
        <f>SUM(D8:D10)</f>
        <v>15003908.90808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25">
      <c r="A15" s="25" t="s">
        <v>8</v>
      </c>
      <c r="B15" s="26" t="str">
        <f>+"S/ "&amp;3.808</f>
        <v>S/ 3.808</v>
      </c>
      <c r="C15" s="27"/>
      <c r="D15" s="27"/>
      <c r="E15" s="28"/>
      <c r="G15" s="3"/>
      <c r="H15" s="3"/>
      <c r="I15" s="35"/>
      <c r="J15" s="6"/>
      <c r="K15" s="6"/>
    </row>
    <row r="16" spans="1:12" x14ac:dyDescent="0.25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25">
      <c r="A17" s="4" t="s">
        <v>9</v>
      </c>
      <c r="B17" s="5">
        <f>+B14/D14</f>
        <v>0.71151413777585426</v>
      </c>
      <c r="C17" s="5">
        <f>1-B17</f>
        <v>0.28848586222414574</v>
      </c>
      <c r="D17" s="29"/>
      <c r="E17" s="4"/>
      <c r="H17" s="37"/>
      <c r="I17" s="37"/>
      <c r="J17" s="6"/>
      <c r="K17" s="6"/>
    </row>
    <row r="18" spans="1:11" x14ac:dyDescent="0.25">
      <c r="F18" s="36"/>
      <c r="H18" s="38"/>
      <c r="I18" s="38"/>
      <c r="J18" s="6"/>
      <c r="K18" s="6"/>
    </row>
    <row r="19" spans="1:11" x14ac:dyDescent="0.25">
      <c r="B19" s="2"/>
      <c r="C19" s="2"/>
      <c r="D19" s="2"/>
      <c r="F19" s="36"/>
      <c r="H19" s="38"/>
      <c r="I19" s="38"/>
      <c r="J19" s="6"/>
      <c r="K19" s="6"/>
    </row>
    <row r="20" spans="1:11" x14ac:dyDescent="0.25">
      <c r="F20" s="36"/>
      <c r="H20" s="37"/>
      <c r="I20" s="38"/>
      <c r="J20" s="6"/>
      <c r="K20" s="6"/>
    </row>
    <row r="21" spans="1:11" x14ac:dyDescent="0.25">
      <c r="B21" s="2"/>
      <c r="C21" s="2"/>
      <c r="D21" s="2"/>
      <c r="H21" s="33"/>
      <c r="I21" s="33"/>
      <c r="J21" s="1"/>
      <c r="K21" s="6"/>
    </row>
    <row r="22" spans="1:11" x14ac:dyDescent="0.25">
      <c r="H22" s="33"/>
      <c r="I22" s="33"/>
      <c r="J22" s="39"/>
    </row>
    <row r="23" spans="1:11" x14ac:dyDescent="0.25">
      <c r="B23" s="3"/>
      <c r="I23" s="40"/>
      <c r="J23" s="3"/>
    </row>
    <row r="24" spans="1:11" x14ac:dyDescent="0.25">
      <c r="H24" s="40"/>
      <c r="I24" s="33"/>
    </row>
    <row r="25" spans="1:11" x14ac:dyDescent="0.25">
      <c r="H25" s="3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F0D4-45E6-47FF-BB38-3AD70030775D}">
  <dimension ref="A1:L25"/>
  <sheetViews>
    <sheetView workbookViewId="0">
      <selection activeCell="E23" sqref="E23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41" t="s">
        <v>12</v>
      </c>
      <c r="B1" s="41"/>
      <c r="C1" s="41"/>
      <c r="D1" s="41"/>
      <c r="E1" s="41"/>
    </row>
    <row r="2" spans="1:12" x14ac:dyDescent="0.25">
      <c r="A2" s="42" t="s">
        <v>13</v>
      </c>
      <c r="B2" s="42"/>
      <c r="C2" s="42"/>
      <c r="D2" s="42"/>
      <c r="E2" s="42"/>
    </row>
    <row r="3" spans="1:12" x14ac:dyDescent="0.25">
      <c r="A3" s="43"/>
      <c r="B3" s="43"/>
      <c r="C3" s="43"/>
      <c r="D3" s="43"/>
      <c r="E3" s="43"/>
    </row>
    <row r="4" spans="1:12" ht="30" x14ac:dyDescent="0.25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25">
      <c r="A5" s="10" t="s">
        <v>3</v>
      </c>
      <c r="B5" s="11"/>
      <c r="C5" s="11"/>
      <c r="D5" s="46" t="s">
        <v>4</v>
      </c>
      <c r="E5" s="12"/>
    </row>
    <row r="6" spans="1:12" x14ac:dyDescent="0.25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25">
      <c r="A7" s="15"/>
      <c r="B7" s="16"/>
      <c r="C7" s="16"/>
      <c r="D7" s="16"/>
      <c r="E7" s="17"/>
      <c r="F7" s="3"/>
    </row>
    <row r="8" spans="1:12" x14ac:dyDescent="0.25">
      <c r="A8" s="18" t="s">
        <v>10</v>
      </c>
      <c r="B8" s="19">
        <v>22504692.699999999</v>
      </c>
      <c r="C8" s="19"/>
      <c r="D8" s="19">
        <f>+B8+C8*$B$15</f>
        <v>22504692.699999999</v>
      </c>
      <c r="E8" s="30">
        <f>+D8/D14*100</f>
        <v>72.117907300924628</v>
      </c>
      <c r="F8" s="2"/>
      <c r="G8" s="1"/>
      <c r="H8" s="1"/>
      <c r="I8" s="33"/>
      <c r="J8" s="6"/>
      <c r="K8" s="6"/>
      <c r="L8" s="6"/>
    </row>
    <row r="9" spans="1:12" x14ac:dyDescent="0.25">
      <c r="A9" s="18" t="s">
        <v>14</v>
      </c>
      <c r="B9" s="19"/>
      <c r="C9" s="19">
        <v>2308000</v>
      </c>
      <c r="D9" s="19">
        <f t="shared" ref="D9:D10" si="0">+B9+C9*$B$15</f>
        <v>8551140</v>
      </c>
      <c r="E9" s="30">
        <f>+D9/D14*100</f>
        <v>27.402743510344791</v>
      </c>
      <c r="F9" s="2"/>
      <c r="G9" s="1"/>
      <c r="H9" s="1"/>
      <c r="I9" s="33"/>
      <c r="J9" s="6"/>
      <c r="K9" s="6"/>
      <c r="L9" s="6"/>
    </row>
    <row r="10" spans="1:12" x14ac:dyDescent="0.25">
      <c r="A10" s="18" t="s">
        <v>11</v>
      </c>
      <c r="B10" s="19">
        <v>70333.290000000008</v>
      </c>
      <c r="C10" s="19">
        <v>21389.91</v>
      </c>
      <c r="D10" s="19">
        <f t="shared" si="0"/>
        <v>149582.90655000001</v>
      </c>
      <c r="E10" s="30">
        <f>+D10/D14*100</f>
        <v>0.4793491887305697</v>
      </c>
      <c r="F10" s="2"/>
      <c r="G10" s="33"/>
      <c r="H10" s="1"/>
      <c r="I10" s="33"/>
      <c r="J10" s="6"/>
      <c r="K10" s="6"/>
      <c r="L10" s="6"/>
    </row>
    <row r="11" spans="1:12" x14ac:dyDescent="0.25">
      <c r="A11" s="18"/>
      <c r="B11" s="19"/>
      <c r="C11" s="19"/>
      <c r="D11" s="48"/>
      <c r="E11" s="30"/>
      <c r="F11" s="2"/>
      <c r="G11" s="33"/>
      <c r="H11" s="1"/>
      <c r="I11" s="33"/>
      <c r="J11" s="6"/>
      <c r="K11" s="6"/>
      <c r="L11" s="6"/>
    </row>
    <row r="12" spans="1:12" x14ac:dyDescent="0.25">
      <c r="A12" s="18"/>
      <c r="B12" s="19"/>
      <c r="C12" s="19"/>
      <c r="D12" s="48"/>
      <c r="E12" s="30"/>
      <c r="F12" s="2"/>
      <c r="G12" s="33"/>
      <c r="H12" s="1"/>
      <c r="I12" s="33"/>
      <c r="J12" s="6"/>
      <c r="K12" s="6"/>
      <c r="L12" s="6"/>
    </row>
    <row r="13" spans="1:12" x14ac:dyDescent="0.25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25">
      <c r="A14" s="22" t="s">
        <v>2</v>
      </c>
      <c r="B14" s="23">
        <f>SUM(B8:B13)</f>
        <v>22575025.989999998</v>
      </c>
      <c r="C14" s="23">
        <f>SUM(C8:C10)</f>
        <v>2329389.91</v>
      </c>
      <c r="D14" s="23">
        <f>SUM(D8:D10)</f>
        <v>31205415.606550001</v>
      </c>
      <c r="E14" s="24">
        <f>SUM(E8:E10)</f>
        <v>99.999999999999986</v>
      </c>
      <c r="F14" s="2"/>
      <c r="G14" s="1"/>
      <c r="H14" s="1"/>
      <c r="I14" s="33"/>
      <c r="J14" s="6"/>
      <c r="K14" s="6"/>
      <c r="L14" s="6"/>
    </row>
    <row r="15" spans="1:12" x14ac:dyDescent="0.25">
      <c r="A15" s="25" t="s">
        <v>8</v>
      </c>
      <c r="B15" s="26" t="str">
        <f>+"S/ "&amp;3.705</f>
        <v>S/ 3.705</v>
      </c>
      <c r="C15" s="27"/>
      <c r="D15" s="27"/>
      <c r="E15" s="28"/>
      <c r="G15" s="3"/>
      <c r="H15" s="3"/>
      <c r="I15" s="35"/>
      <c r="J15" s="6"/>
      <c r="K15" s="6"/>
    </row>
    <row r="16" spans="1:12" x14ac:dyDescent="0.25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25">
      <c r="A17" s="4" t="s">
        <v>9</v>
      </c>
      <c r="B17" s="5">
        <f>+B14/D14</f>
        <v>0.72343295390244733</v>
      </c>
      <c r="C17" s="5">
        <f>1-B17</f>
        <v>0.27656704609755267</v>
      </c>
      <c r="D17" s="29"/>
      <c r="E17" s="4"/>
      <c r="H17" s="37"/>
      <c r="I17" s="37"/>
      <c r="J17" s="6"/>
      <c r="K17" s="6"/>
    </row>
    <row r="18" spans="1:11" x14ac:dyDescent="0.25">
      <c r="F18" s="36"/>
      <c r="H18" s="38"/>
      <c r="I18" s="38"/>
      <c r="J18" s="6"/>
      <c r="K18" s="6"/>
    </row>
    <row r="19" spans="1:11" x14ac:dyDescent="0.25">
      <c r="B19" s="2"/>
      <c r="C19" s="2"/>
      <c r="D19" s="2"/>
      <c r="F19" s="36"/>
      <c r="H19" s="38"/>
      <c r="I19" s="38"/>
      <c r="J19" s="6"/>
      <c r="K19" s="6"/>
    </row>
    <row r="20" spans="1:11" x14ac:dyDescent="0.25">
      <c r="F20" s="36"/>
      <c r="H20" s="37"/>
      <c r="I20" s="38"/>
      <c r="J20" s="6"/>
      <c r="K20" s="6"/>
    </row>
    <row r="21" spans="1:11" x14ac:dyDescent="0.25">
      <c r="B21" s="2"/>
      <c r="C21" s="2"/>
      <c r="D21" s="2"/>
      <c r="H21" s="33"/>
      <c r="I21" s="33"/>
      <c r="J21" s="1"/>
      <c r="K21" s="6"/>
    </row>
    <row r="22" spans="1:11" x14ac:dyDescent="0.25">
      <c r="H22" s="33"/>
      <c r="I22" s="33"/>
      <c r="J22" s="39"/>
    </row>
    <row r="23" spans="1:11" x14ac:dyDescent="0.25">
      <c r="B23" s="3"/>
      <c r="I23" s="40"/>
      <c r="J23" s="3"/>
    </row>
    <row r="24" spans="1:11" x14ac:dyDescent="0.25">
      <c r="H24" s="40"/>
      <c r="I24" s="33"/>
    </row>
    <row r="25" spans="1:11" x14ac:dyDescent="0.25">
      <c r="H25" s="3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CFEF-AF81-4B97-9179-68A752EC1E84}">
  <dimension ref="A1:L27"/>
  <sheetViews>
    <sheetView tabSelected="1" workbookViewId="0">
      <selection activeCell="E25" sqref="E25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41" t="s">
        <v>15</v>
      </c>
      <c r="B1" s="41"/>
      <c r="C1" s="41"/>
      <c r="D1" s="41"/>
      <c r="E1" s="41"/>
    </row>
    <row r="2" spans="1:12" x14ac:dyDescent="0.25">
      <c r="A2" s="42" t="s">
        <v>13</v>
      </c>
      <c r="B2" s="42"/>
      <c r="C2" s="42"/>
      <c r="D2" s="42"/>
      <c r="E2" s="42"/>
    </row>
    <row r="3" spans="1:12" x14ac:dyDescent="0.25">
      <c r="A3" s="43"/>
      <c r="B3" s="43"/>
      <c r="C3" s="43"/>
      <c r="D3" s="43"/>
      <c r="E3" s="43"/>
    </row>
    <row r="4" spans="1:12" ht="30" x14ac:dyDescent="0.25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25">
      <c r="A5" s="10" t="s">
        <v>3</v>
      </c>
      <c r="B5" s="11"/>
      <c r="C5" s="11"/>
      <c r="D5" s="46" t="s">
        <v>4</v>
      </c>
      <c r="E5" s="12"/>
    </row>
    <row r="6" spans="1:12" x14ac:dyDescent="0.25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25">
      <c r="A7" s="15"/>
      <c r="B7" s="16"/>
      <c r="C7" s="16"/>
      <c r="D7" s="16"/>
      <c r="E7" s="17"/>
      <c r="F7" s="3"/>
    </row>
    <row r="8" spans="1:12" x14ac:dyDescent="0.25">
      <c r="A8" s="18" t="s">
        <v>10</v>
      </c>
      <c r="B8" s="19">
        <v>41116425</v>
      </c>
      <c r="C8" s="19"/>
      <c r="D8" s="19">
        <f>+B8+C8*$B$15</f>
        <v>41116425</v>
      </c>
      <c r="E8" s="30">
        <f>+D8/D14*100</f>
        <v>70.689495930313612</v>
      </c>
      <c r="F8" s="2"/>
      <c r="G8" s="1"/>
      <c r="H8" s="1"/>
      <c r="I8" s="33"/>
      <c r="J8" s="6"/>
      <c r="K8" s="6"/>
      <c r="L8" s="6"/>
    </row>
    <row r="9" spans="1:12" x14ac:dyDescent="0.25">
      <c r="A9" s="18" t="s">
        <v>14</v>
      </c>
      <c r="B9" s="19"/>
      <c r="C9" s="19">
        <v>3492812</v>
      </c>
      <c r="D9" s="19">
        <f t="shared" ref="D9:D10" si="0">+B9+C9*$B$15</f>
        <v>13070102.504000001</v>
      </c>
      <c r="E9" s="30">
        <f>+D9/D14*100</f>
        <v>22.470799875360999</v>
      </c>
      <c r="F9" s="2"/>
      <c r="G9" s="1"/>
      <c r="H9" s="1"/>
      <c r="I9" s="33"/>
      <c r="J9" s="6"/>
      <c r="K9" s="6"/>
      <c r="L9" s="6"/>
    </row>
    <row r="10" spans="1:12" x14ac:dyDescent="0.25">
      <c r="A10" s="18" t="s">
        <v>11</v>
      </c>
      <c r="B10" s="19">
        <v>2317932</v>
      </c>
      <c r="C10" s="19">
        <v>443712</v>
      </c>
      <c r="D10" s="19">
        <f t="shared" si="0"/>
        <v>3978302.304</v>
      </c>
      <c r="E10" s="30">
        <f>+D10/D14*100</f>
        <v>6.839704194325388</v>
      </c>
      <c r="F10" s="2"/>
      <c r="G10" s="33"/>
      <c r="H10" s="1"/>
      <c r="I10" s="33"/>
      <c r="J10" s="6"/>
      <c r="K10" s="6"/>
      <c r="L10" s="6"/>
    </row>
    <row r="11" spans="1:12" x14ac:dyDescent="0.25">
      <c r="A11" s="18"/>
      <c r="B11" s="19"/>
      <c r="C11" s="19"/>
      <c r="D11" s="48"/>
      <c r="E11" s="30"/>
      <c r="F11" s="2"/>
      <c r="G11" s="33"/>
      <c r="H11" s="1"/>
      <c r="I11" s="33"/>
      <c r="J11" s="6"/>
      <c r="K11" s="6"/>
      <c r="L11" s="6"/>
    </row>
    <row r="12" spans="1:12" x14ac:dyDescent="0.25">
      <c r="A12" s="18"/>
      <c r="B12" s="19"/>
      <c r="C12" s="19"/>
      <c r="D12" s="48"/>
      <c r="E12" s="30"/>
      <c r="F12" s="2"/>
      <c r="G12" s="33"/>
      <c r="H12" s="1"/>
      <c r="I12" s="33"/>
      <c r="J12" s="6"/>
      <c r="K12" s="6"/>
      <c r="L12" s="6"/>
    </row>
    <row r="13" spans="1:12" x14ac:dyDescent="0.25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25">
      <c r="A14" s="22" t="s">
        <v>2</v>
      </c>
      <c r="B14" s="23">
        <f>SUM(B8:B13)</f>
        <v>43434357</v>
      </c>
      <c r="C14" s="23">
        <f>SUM(C8:C10)</f>
        <v>3936524</v>
      </c>
      <c r="D14" s="23">
        <f>SUM(D8:D10)</f>
        <v>58164829.807999998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25">
      <c r="A15" s="25" t="s">
        <v>8</v>
      </c>
      <c r="B15" s="26" t="str">
        <f>+"S/ "&amp;3.742</f>
        <v>S/ 3.742</v>
      </c>
      <c r="C15" s="27"/>
      <c r="D15" s="27"/>
      <c r="E15" s="28"/>
      <c r="G15" s="3"/>
      <c r="H15" s="3"/>
      <c r="I15" s="35"/>
      <c r="J15" s="6"/>
      <c r="K15" s="6"/>
    </row>
    <row r="16" spans="1:12" x14ac:dyDescent="0.25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25">
      <c r="A17" s="4" t="s">
        <v>9</v>
      </c>
      <c r="B17" s="5">
        <f>+B14/D14</f>
        <v>0.74674605158091656</v>
      </c>
      <c r="C17" s="5">
        <f>1-B17</f>
        <v>0.25325394841908344</v>
      </c>
      <c r="D17" s="29"/>
      <c r="E17" s="4"/>
      <c r="H17" s="37"/>
      <c r="I17" s="37"/>
      <c r="J17" s="6"/>
      <c r="K17" s="6"/>
    </row>
    <row r="18" spans="1:11" x14ac:dyDescent="0.25">
      <c r="F18" s="36"/>
      <c r="H18" s="38"/>
      <c r="I18" s="38"/>
      <c r="J18" s="6"/>
      <c r="K18" s="6"/>
    </row>
    <row r="19" spans="1:11" x14ac:dyDescent="0.25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25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25">
      <c r="B21" s="36"/>
      <c r="C21" s="36"/>
      <c r="D21" s="36"/>
      <c r="E21" s="36"/>
      <c r="H21" s="33"/>
      <c r="I21" s="33"/>
      <c r="J21" s="1"/>
      <c r="K21" s="6"/>
    </row>
    <row r="22" spans="1:11" x14ac:dyDescent="0.25">
      <c r="B22" s="36"/>
      <c r="C22" s="36"/>
      <c r="D22" s="36"/>
      <c r="E22" s="36"/>
      <c r="H22" s="33"/>
      <c r="I22" s="33"/>
      <c r="J22" s="39"/>
    </row>
    <row r="23" spans="1:11" x14ac:dyDescent="0.25">
      <c r="B23" s="36"/>
      <c r="C23" s="36"/>
      <c r="D23" s="36"/>
      <c r="E23" s="36"/>
      <c r="I23" s="40"/>
      <c r="J23" s="3"/>
    </row>
    <row r="24" spans="1:11" x14ac:dyDescent="0.25">
      <c r="B24" s="36"/>
      <c r="C24" s="36"/>
      <c r="D24" s="36"/>
      <c r="E24" s="36"/>
      <c r="H24" s="40"/>
      <c r="I24" s="33"/>
    </row>
    <row r="25" spans="1:11" x14ac:dyDescent="0.25">
      <c r="B25" s="36"/>
      <c r="C25" s="36"/>
      <c r="D25" s="36"/>
      <c r="E25" s="36"/>
      <c r="H25" s="3"/>
    </row>
    <row r="26" spans="1:11" x14ac:dyDescent="0.25">
      <c r="B26" s="36"/>
      <c r="C26" s="36"/>
      <c r="D26" s="36"/>
      <c r="E26" s="36"/>
    </row>
    <row r="27" spans="1:11" x14ac:dyDescent="0.25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 2022</vt:lpstr>
      <vt:lpstr>Dic 2023</vt:lpstr>
      <vt:lpstr>Noviembre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Carrion</dc:creator>
  <cp:lastModifiedBy>Carlos Carrion Marotta</cp:lastModifiedBy>
  <dcterms:created xsi:type="dcterms:W3CDTF">2016-07-05T15:03:37Z</dcterms:created>
  <dcterms:modified xsi:type="dcterms:W3CDTF">2024-12-05T15:19:23Z</dcterms:modified>
</cp:coreProperties>
</file>