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EFF WEB\FSDC\2025\"/>
    </mc:Choice>
  </mc:AlternateContent>
  <xr:revisionPtr revIDLastSave="0" documentId="13_ncr:1_{6B22731E-1454-4DD2-812A-6452A46D225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NE" sheetId="30" r:id="rId1"/>
    <sheet name="FEB" sheetId="31" r:id="rId2"/>
    <sheet name="MAR" sheetId="34" r:id="rId3"/>
    <sheet name="ABR" sheetId="35" r:id="rId4"/>
    <sheet name="MAY" sheetId="36" r:id="rId5"/>
    <sheet name="JUN" sheetId="37" r:id="rId6"/>
    <sheet name="JUL" sheetId="38" r:id="rId7"/>
    <sheet name="AGO" sheetId="39" r:id="rId8"/>
    <sheet name="SET" sheetId="40" r:id="rId9"/>
    <sheet name="OCT" sheetId="41" r:id="rId10"/>
    <sheet name="NOV" sheetId="42" r:id="rId11"/>
    <sheet name="DIC" sheetId="4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43" l="1"/>
  <c r="D10" i="43"/>
  <c r="C14" i="43"/>
  <c r="B14" i="43"/>
  <c r="D9" i="43"/>
  <c r="D8" i="43"/>
  <c r="D14" i="43" s="1"/>
  <c r="B17" i="43" s="1"/>
  <c r="C17" i="43" s="1"/>
  <c r="B15" i="42"/>
  <c r="E9" i="43" l="1"/>
  <c r="E10" i="43"/>
  <c r="E8" i="43"/>
  <c r="E14" i="43" l="1"/>
  <c r="C14" i="42" l="1"/>
  <c r="B14" i="42"/>
  <c r="D10" i="42"/>
  <c r="D9" i="42"/>
  <c r="D8" i="42"/>
  <c r="D14" i="42" l="1"/>
  <c r="B17" i="42" s="1"/>
  <c r="C17" i="42" s="1"/>
  <c r="E9" i="42"/>
  <c r="B15" i="41"/>
  <c r="E10" i="42" l="1"/>
  <c r="E8" i="42"/>
  <c r="E14" i="42" s="1"/>
  <c r="C14" i="41"/>
  <c r="B14" i="41"/>
  <c r="D10" i="41"/>
  <c r="D9" i="41"/>
  <c r="D8" i="41"/>
  <c r="B15" i="40"/>
  <c r="D14" i="41" l="1"/>
  <c r="E9" i="41"/>
  <c r="E10" i="41"/>
  <c r="B17" i="41"/>
  <c r="C17" i="41" s="1"/>
  <c r="E8" i="41"/>
  <c r="E14" i="41" l="1"/>
  <c r="D9" i="40" l="1"/>
  <c r="C14" i="40"/>
  <c r="B14" i="40"/>
  <c r="D10" i="40"/>
  <c r="D8" i="40" l="1"/>
  <c r="B15" i="39"/>
  <c r="D9" i="39" s="1"/>
  <c r="C14" i="39"/>
  <c r="B14" i="39"/>
  <c r="B15" i="38"/>
  <c r="D14" i="40" l="1"/>
  <c r="D10" i="39"/>
  <c r="D8" i="39"/>
  <c r="E9" i="40" l="1"/>
  <c r="E10" i="40"/>
  <c r="B17" i="40"/>
  <c r="C17" i="40" s="1"/>
  <c r="E8" i="40"/>
  <c r="E14" i="40" s="1"/>
  <c r="D14" i="39"/>
  <c r="E8" i="39" s="1"/>
  <c r="E10" i="39" l="1"/>
  <c r="B17" i="39"/>
  <c r="C17" i="39" s="1"/>
  <c r="E9" i="39"/>
  <c r="E14" i="39" s="1"/>
  <c r="C14" i="38" l="1"/>
  <c r="B14" i="38"/>
  <c r="D10" i="38"/>
  <c r="D9" i="38"/>
  <c r="D8" i="38"/>
  <c r="D14" i="38" l="1"/>
  <c r="E9" i="38" s="1"/>
  <c r="B17" i="38" l="1"/>
  <c r="C17" i="38" s="1"/>
  <c r="E8" i="38"/>
  <c r="E10" i="38"/>
  <c r="E14" i="38"/>
  <c r="B15" i="37" l="1"/>
  <c r="D10" i="37" s="1"/>
  <c r="B14" i="37"/>
  <c r="C14" i="37"/>
  <c r="D8" i="37" l="1"/>
  <c r="D9" i="37"/>
  <c r="B15" i="36"/>
  <c r="D9" i="36" s="1"/>
  <c r="C14" i="36"/>
  <c r="B14" i="36"/>
  <c r="D10" i="36"/>
  <c r="B15" i="35"/>
  <c r="D14" i="37" l="1"/>
  <c r="D8" i="36"/>
  <c r="D14" i="36" s="1"/>
  <c r="E9" i="36" s="1"/>
  <c r="E10" i="37" l="1"/>
  <c r="B17" i="37"/>
  <c r="C17" i="37" s="1"/>
  <c r="E8" i="37"/>
  <c r="E9" i="37"/>
  <c r="E8" i="36"/>
  <c r="E10" i="36"/>
  <c r="B17" i="36"/>
  <c r="C17" i="36" s="1"/>
  <c r="E14" i="37" l="1"/>
  <c r="E14" i="36"/>
  <c r="C14" i="35"/>
  <c r="B14" i="35"/>
  <c r="D10" i="35"/>
  <c r="D9" i="35"/>
  <c r="D8" i="35"/>
  <c r="D14" i="35" l="1"/>
  <c r="E8" i="35" s="1"/>
  <c r="B17" i="35" l="1"/>
  <c r="C17" i="35" s="1"/>
  <c r="E10" i="35"/>
  <c r="E9" i="35"/>
  <c r="E14" i="35" l="1"/>
  <c r="B15" i="34"/>
  <c r="D9" i="34" s="1"/>
  <c r="C14" i="34"/>
  <c r="B14" i="34"/>
  <c r="D10" i="34"/>
  <c r="D8" i="34"/>
  <c r="D14" i="34" l="1"/>
  <c r="E9" i="34" s="1"/>
  <c r="E10" i="34"/>
  <c r="E8" i="34"/>
  <c r="B17" i="34" l="1"/>
  <c r="C17" i="34" s="1"/>
  <c r="E14" i="34"/>
  <c r="B15" i="31" l="1"/>
  <c r="B15" i="30"/>
  <c r="D10" i="31" l="1"/>
  <c r="C14" i="31"/>
  <c r="B14" i="31"/>
  <c r="D8" i="31" l="1"/>
  <c r="D9" i="31"/>
  <c r="D8" i="30"/>
  <c r="C14" i="30"/>
  <c r="B14" i="30"/>
  <c r="D14" i="31" l="1"/>
  <c r="E10" i="31" s="1"/>
  <c r="B17" i="31"/>
  <c r="C17" i="31" s="1"/>
  <c r="D10" i="30"/>
  <c r="D9" i="30"/>
  <c r="E8" i="31" l="1"/>
  <c r="E9" i="31"/>
  <c r="D14" i="30"/>
  <c r="E10" i="30" s="1"/>
  <c r="E14" i="31" l="1"/>
  <c r="B17" i="30"/>
  <c r="C17" i="30" s="1"/>
  <c r="E8" i="30"/>
  <c r="E9" i="30"/>
  <c r="E14" i="30" l="1"/>
</calcChain>
</file>

<file path=xl/sharedStrings.xml><?xml version="1.0" encoding="utf-8"?>
<sst xmlns="http://schemas.openxmlformats.org/spreadsheetml/2006/main" count="192" uniqueCount="27">
  <si>
    <t>MONEDA NACIONAL</t>
  </si>
  <si>
    <t>MONEDA EXTRANJERA</t>
  </si>
  <si>
    <t>TOTAL</t>
  </si>
  <si>
    <t>INSTRUMENTOS</t>
  </si>
  <si>
    <t>En S/.</t>
  </si>
  <si>
    <t>S/.</t>
  </si>
  <si>
    <t>US$</t>
  </si>
  <si>
    <t>%</t>
  </si>
  <si>
    <t xml:space="preserve">Tipo de Cambio: </t>
  </si>
  <si>
    <t>Composición por monedas:</t>
  </si>
  <si>
    <t>CD BCRP</t>
  </si>
  <si>
    <t>Cuenta corriente</t>
  </si>
  <si>
    <t>(A VALORES DE MERCADO. EN SOLES)</t>
  </si>
  <si>
    <t>Depósitos a plazo en el BCRP</t>
  </si>
  <si>
    <t>RECURSOS AL 31 DE ENERO DEL 2025</t>
  </si>
  <si>
    <t>RECURSOS AL 30 DE NOVIEMBRE DEL 2025</t>
  </si>
  <si>
    <t>RECURSOS AL 28 DE FEBRERO DEL 2025</t>
  </si>
  <si>
    <t>RECURSOS AL 31 DE MARZO DEL 2025</t>
  </si>
  <si>
    <t>RECURSOS AL 30 DE ABRIL DEL 2025</t>
  </si>
  <si>
    <t>RECURSOS AL 31 DE MAYO DEL 2025</t>
  </si>
  <si>
    <t>RECURSOS AL 30 DE JUNIO DEL 2025</t>
  </si>
  <si>
    <t>RECURSOS AL 31 DE JULIO DEL 2025</t>
  </si>
  <si>
    <t>RECURSOS AL 31 DE AGOSTO DEL 2025</t>
  </si>
  <si>
    <t>RECURSOS AL 30 DE SETIEMBRE DEL 2025</t>
  </si>
  <si>
    <t>RECURSOS AL 31 DE OCTUBRE DEL 2025</t>
  </si>
  <si>
    <t>RECURSOS AL 31 DE DICIEMBRE DEL 2025</t>
  </si>
  <si>
    <t>Depósitos a plazo en el FLAR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</si>
</sst>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_(* #,##0.0_);_(* \(#,##0.0\);_(* &quot;-&quot;??_);_(@_)"/>
    <numFmt numFmtId="166" formatCode="#,##0.0"/>
    <numFmt numFmtId="167" formatCode="0.0%"/>
    <numFmt numFmtId="168" formatCode="_(* #,##0_);_(* \(#,##0\);_(* &quot;-&quot;??_);_(@_)"/>
    <numFmt numFmtId="169" formatCode="&quot;S/.&quot;\ #,##0.00000"/>
    <numFmt numFmtId="170" formatCode="_ * #,##0_ ;_ * \-#,##0_ ;_ * &quot;-&quot;??_ ;_ @_ "/>
    <numFmt numFmtId="171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2" fillId="27" borderId="0" applyNumberFormat="0" applyBorder="0" applyAlignment="0" applyProtection="0"/>
    <xf numFmtId="0" fontId="15" fillId="28" borderId="15" applyNumberFormat="0" applyAlignment="0" applyProtection="0"/>
    <xf numFmtId="0" fontId="17" fillId="29" borderId="18" applyNumberFormat="0" applyAlignment="0" applyProtection="0"/>
    <xf numFmtId="0" fontId="19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3" fillId="31" borderId="15" applyNumberFormat="0" applyAlignment="0" applyProtection="0"/>
    <xf numFmtId="0" fontId="16" fillId="0" borderId="17" applyNumberFormat="0" applyFill="0" applyAlignment="0" applyProtection="0"/>
    <xf numFmtId="0" fontId="1" fillId="32" borderId="19" applyNumberFormat="0" applyFont="0" applyAlignment="0" applyProtection="0"/>
    <xf numFmtId="0" fontId="14" fillId="28" borderId="16" applyNumberFormat="0" applyAlignment="0" applyProtection="0"/>
    <xf numFmtId="0" fontId="2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24" fillId="0" borderId="0" applyFont="0" applyFill="0" applyBorder="0" applyAlignment="0" applyProtection="0"/>
  </cellStyleXfs>
  <cellXfs count="48">
    <xf numFmtId="0" fontId="0" fillId="0" borderId="0" xfId="0"/>
    <xf numFmtId="168" fontId="1" fillId="0" borderId="0" xfId="1" applyNumberFormat="1" applyFont="1" applyBorder="1"/>
    <xf numFmtId="168" fontId="1" fillId="0" borderId="0" xfId="1" applyNumberFormat="1" applyFont="1"/>
    <xf numFmtId="168" fontId="0" fillId="0" borderId="0" xfId="0" applyNumberFormat="1"/>
    <xf numFmtId="0" fontId="0" fillId="2" borderId="0" xfId="0" applyFill="1"/>
    <xf numFmtId="167" fontId="1" fillId="2" borderId="0" xfId="41" applyNumberFormat="1" applyFont="1" applyFill="1" applyAlignment="1">
      <alignment horizontal="right"/>
    </xf>
    <xf numFmtId="3" fontId="0" fillId="0" borderId="0" xfId="0" applyNumberFormat="1"/>
    <xf numFmtId="0" fontId="4" fillId="33" borderId="2" xfId="0" applyFont="1" applyFill="1" applyBorder="1"/>
    <xf numFmtId="0" fontId="5" fillId="33" borderId="1" xfId="0" applyFont="1" applyFill="1" applyBorder="1" applyAlignment="1">
      <alignment horizontal="center" wrapText="1"/>
    </xf>
    <xf numFmtId="0" fontId="5" fillId="33" borderId="3" xfId="0" applyFont="1" applyFill="1" applyBorder="1" applyAlignment="1">
      <alignment horizontal="center" wrapText="1"/>
    </xf>
    <xf numFmtId="0" fontId="5" fillId="33" borderId="2" xfId="0" applyFont="1" applyFill="1" applyBorder="1" applyAlignment="1">
      <alignment horizontal="center"/>
    </xf>
    <xf numFmtId="0" fontId="4" fillId="33" borderId="6" xfId="0" applyFont="1" applyFill="1" applyBorder="1"/>
    <xf numFmtId="0" fontId="4" fillId="33" borderId="6" xfId="0" applyFont="1" applyFill="1" applyBorder="1" applyAlignment="1">
      <alignment horizontal="center"/>
    </xf>
    <xf numFmtId="0" fontId="5" fillId="33" borderId="8" xfId="0" applyFont="1" applyFill="1" applyBorder="1" applyAlignment="1">
      <alignment horizontal="center"/>
    </xf>
    <xf numFmtId="0" fontId="6" fillId="33" borderId="9" xfId="0" applyFont="1" applyFill="1" applyBorder="1" applyAlignment="1">
      <alignment horizontal="center"/>
    </xf>
    <xf numFmtId="3" fontId="5" fillId="33" borderId="2" xfId="0" applyNumberFormat="1" applyFont="1" applyFill="1" applyBorder="1"/>
    <xf numFmtId="3" fontId="5" fillId="33" borderId="6" xfId="0" applyNumberFormat="1" applyFont="1" applyFill="1" applyBorder="1"/>
    <xf numFmtId="166" fontId="5" fillId="33" borderId="6" xfId="0" applyNumberFormat="1" applyFont="1" applyFill="1" applyBorder="1"/>
    <xf numFmtId="0" fontId="6" fillId="33" borderId="2" xfId="0" applyFont="1" applyFill="1" applyBorder="1"/>
    <xf numFmtId="3" fontId="6" fillId="33" borderId="6" xfId="0" applyNumberFormat="1" applyFont="1" applyFill="1" applyBorder="1"/>
    <xf numFmtId="165" fontId="6" fillId="33" borderId="2" xfId="1" applyNumberFormat="1" applyFont="1" applyFill="1" applyBorder="1" applyAlignment="1">
      <alignment horizontal="right"/>
    </xf>
    <xf numFmtId="0" fontId="6" fillId="33" borderId="2" xfId="0" quotePrefix="1" applyFont="1" applyFill="1" applyBorder="1"/>
    <xf numFmtId="0" fontId="5" fillId="33" borderId="11" xfId="0" applyFont="1" applyFill="1" applyBorder="1"/>
    <xf numFmtId="3" fontId="5" fillId="33" borderId="11" xfId="0" applyNumberFormat="1" applyFont="1" applyFill="1" applyBorder="1"/>
    <xf numFmtId="166" fontId="5" fillId="33" borderId="11" xfId="0" applyNumberFormat="1" applyFont="1" applyFill="1" applyBorder="1"/>
    <xf numFmtId="0" fontId="7" fillId="33" borderId="0" xfId="0" applyFont="1" applyFill="1"/>
    <xf numFmtId="169" fontId="4" fillId="33" borderId="0" xfId="0" applyNumberFormat="1" applyFont="1" applyFill="1" applyAlignment="1">
      <alignment horizontal="right"/>
    </xf>
    <xf numFmtId="3" fontId="4" fillId="33" borderId="0" xfId="0" applyNumberFormat="1" applyFont="1" applyFill="1"/>
    <xf numFmtId="4" fontId="4" fillId="33" borderId="0" xfId="0" applyNumberFormat="1" applyFont="1" applyFill="1"/>
    <xf numFmtId="168" fontId="1" fillId="2" borderId="0" xfId="1" applyNumberFormat="1" applyFont="1" applyFill="1"/>
    <xf numFmtId="166" fontId="6" fillId="33" borderId="2" xfId="0" applyNumberFormat="1" applyFont="1" applyFill="1" applyBorder="1" applyAlignment="1">
      <alignment horizontal="right"/>
    </xf>
    <xf numFmtId="3" fontId="6" fillId="33" borderId="0" xfId="0" applyNumberFormat="1" applyFont="1" applyFill="1"/>
    <xf numFmtId="3" fontId="6" fillId="33" borderId="20" xfId="0" applyNumberFormat="1" applyFont="1" applyFill="1" applyBorder="1"/>
    <xf numFmtId="3" fontId="1" fillId="0" borderId="0" xfId="1" applyNumberFormat="1" applyFont="1" applyBorder="1"/>
    <xf numFmtId="10" fontId="22" fillId="0" borderId="0" xfId="1" applyNumberFormat="1" applyFont="1"/>
    <xf numFmtId="0" fontId="0" fillId="0" borderId="0" xfId="0" applyAlignment="1">
      <alignment horizontal="right"/>
    </xf>
    <xf numFmtId="165" fontId="0" fillId="0" borderId="0" xfId="0" applyNumberFormat="1"/>
    <xf numFmtId="3" fontId="1" fillId="0" borderId="0" xfId="1" applyNumberFormat="1" applyFont="1" applyBorder="1" applyAlignment="1">
      <alignment horizontal="right"/>
    </xf>
    <xf numFmtId="170" fontId="23" fillId="0" borderId="0" xfId="1" applyNumberFormat="1" applyFont="1" applyBorder="1" applyAlignment="1">
      <alignment horizontal="right"/>
    </xf>
    <xf numFmtId="171" fontId="0" fillId="0" borderId="0" xfId="0" applyNumberFormat="1"/>
    <xf numFmtId="166" fontId="1" fillId="0" borderId="0" xfId="1" applyNumberFormat="1" applyFont="1" applyBorder="1"/>
    <xf numFmtId="0" fontId="2" fillId="33" borderId="0" xfId="0" applyFont="1" applyFill="1" applyAlignment="1">
      <alignment horizontal="center"/>
    </xf>
    <xf numFmtId="0" fontId="3" fillId="33" borderId="0" xfId="0" applyFont="1" applyFill="1" applyAlignment="1">
      <alignment horizontal="center"/>
    </xf>
    <xf numFmtId="0" fontId="4" fillId="33" borderId="1" xfId="0" applyFont="1" applyFill="1" applyBorder="1" applyAlignment="1">
      <alignment horizontal="center"/>
    </xf>
    <xf numFmtId="0" fontId="5" fillId="33" borderId="4" xfId="0" applyFont="1" applyFill="1" applyBorder="1" applyAlignment="1">
      <alignment horizontal="center"/>
    </xf>
    <xf numFmtId="0" fontId="5" fillId="33" borderId="5" xfId="0" applyFont="1" applyFill="1" applyBorder="1" applyAlignment="1">
      <alignment horizontal="center"/>
    </xf>
    <xf numFmtId="0" fontId="6" fillId="33" borderId="7" xfId="0" applyFont="1" applyFill="1" applyBorder="1" applyAlignment="1">
      <alignment horizontal="center" wrapText="1"/>
    </xf>
    <xf numFmtId="0" fontId="6" fillId="33" borderId="10" xfId="0" applyFont="1" applyFill="1" applyBorder="1" applyAlignment="1">
      <alignment horizontal="center" wrapText="1"/>
    </xf>
  </cellXfs>
  <cellStyles count="43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" xfId="35" xr:uid="{00000000-0005-0000-0000-000021000000}"/>
    <cellStyle name="Linked Cell" xfId="36" xr:uid="{00000000-0005-0000-0000-000022000000}"/>
    <cellStyle name="Millares" xfId="1" builtinId="3"/>
    <cellStyle name="Millares 2 40" xfId="42" xr:uid="{1D29E034-CA36-41AD-A6F9-176CF008CE4B}"/>
    <cellStyle name="Normal" xfId="0" builtinId="0"/>
    <cellStyle name="Note" xfId="37" xr:uid="{00000000-0005-0000-0000-000025000000}"/>
    <cellStyle name="Output" xfId="38" xr:uid="{00000000-0005-0000-0000-000026000000}"/>
    <cellStyle name="Porcentaje" xfId="41" builtinId="5"/>
    <cellStyle name="Title" xfId="39" xr:uid="{00000000-0005-0000-0000-000028000000}"/>
    <cellStyle name="Warning Text" xfId="40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FCFEF-AF81-4B97-9179-68A752EC1E84}">
  <dimension ref="A1:L27"/>
  <sheetViews>
    <sheetView tabSelected="1" workbookViewId="0">
      <selection activeCell="B15" sqref="B15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14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45120368</v>
      </c>
      <c r="C8" s="19"/>
      <c r="D8" s="19">
        <f>+B8+C8*$B$15</f>
        <v>45120368</v>
      </c>
      <c r="E8" s="30">
        <f>+D8/D14*100</f>
        <v>66.389555245987324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3524958.5</v>
      </c>
      <c r="D9" s="19">
        <f t="shared" ref="D9:D10" si="0">+B9+C9*$B$15</f>
        <v>13119895.537</v>
      </c>
      <c r="E9" s="30">
        <f>+D9/D14*100</f>
        <v>19.304453136890285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4812866.6744068572</v>
      </c>
      <c r="C10" s="19">
        <v>1319162.2400000033</v>
      </c>
      <c r="D10" s="19">
        <f t="shared" si="0"/>
        <v>9722788.5316868685</v>
      </c>
      <c r="E10" s="30">
        <f>+D10/D14*100</f>
        <v>14.305991617122391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49933234.674406856</v>
      </c>
      <c r="C14" s="23">
        <f>SUM(C8:C10)</f>
        <v>4844120.740000003</v>
      </c>
      <c r="D14" s="23">
        <f>SUM(D8:D10)</f>
        <v>67963052.068686873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"&amp;3.722</f>
        <v>S/ 3.722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0.7347114815259006</v>
      </c>
      <c r="C17" s="5">
        <f>1-B17</f>
        <v>0.2652885184740994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7D773-D2EE-4FF9-9F38-B9BC216D9236}">
  <dimension ref="A1:L27"/>
  <sheetViews>
    <sheetView workbookViewId="0">
      <selection activeCell="A2" sqref="A2:E2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16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50212324</v>
      </c>
      <c r="C8" s="19"/>
      <c r="D8" s="19">
        <f>+B8+C8*$B$15</f>
        <v>50212324</v>
      </c>
      <c r="E8" s="30">
        <f>+D8/D14*100</f>
        <v>73.337883065930725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4740820.5</v>
      </c>
      <c r="D9" s="19">
        <f t="shared" ref="D9:D10" si="0">+B9+C9*$B$15</f>
        <v>17431996.978500001</v>
      </c>
      <c r="E9" s="30">
        <f>+D9/D14*100</f>
        <v>25.460398049189898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349188.07440688089</v>
      </c>
      <c r="C10" s="19">
        <v>128799.03000000227</v>
      </c>
      <c r="D10" s="19">
        <f t="shared" si="0"/>
        <v>822782.10771688924</v>
      </c>
      <c r="E10" s="30">
        <f>+D10/D14*100</f>
        <v>1.2017188848793623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50561512.074406877</v>
      </c>
      <c r="C14" s="23">
        <f>SUM(C8:C10)</f>
        <v>4869619.5300000021</v>
      </c>
      <c r="D14" s="23">
        <f>SUM(D8:D10)</f>
        <v>68467103.086216897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"&amp;3.677</f>
        <v>S/ 3.677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0.73847891608233396</v>
      </c>
      <c r="C17" s="5">
        <f>1-B17</f>
        <v>0.26152108391766604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1251B-A778-4383-92D7-F0EDEBC2406C}">
  <dimension ref="A1:L27"/>
  <sheetViews>
    <sheetView workbookViewId="0">
      <selection activeCell="D14" sqref="D14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17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50664004</v>
      </c>
      <c r="C8" s="19"/>
      <c r="D8" s="19">
        <f>+B8+C8*$B$15</f>
        <v>50664004</v>
      </c>
      <c r="E8" s="30">
        <f>+D8/D14*100</f>
        <v>73.706741905521511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4761523.333333333</v>
      </c>
      <c r="D9" s="19">
        <f t="shared" ref="D9:D10" si="0">+B9+C9*$B$15</f>
        <v>17465267.586666666</v>
      </c>
      <c r="E9" s="30">
        <f>+D9/D14*100</f>
        <v>25.408729446675999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135675.73440689221</v>
      </c>
      <c r="C10" s="19">
        <v>128769.12000000212</v>
      </c>
      <c r="D10" s="19">
        <f t="shared" si="0"/>
        <v>608000.86656689993</v>
      </c>
      <c r="E10" s="30">
        <f>+D10/D14*100</f>
        <v>0.88452864780248952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50799679.734406888</v>
      </c>
      <c r="C14" s="23">
        <f>SUM(C8:C10)</f>
        <v>4890292.453333335</v>
      </c>
      <c r="D14" s="23">
        <f>SUM(D8:D10)</f>
        <v>68737272.45323357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"&amp;3.668</f>
        <v>S/ 3.668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0.73904124969417739</v>
      </c>
      <c r="C17" s="5">
        <f>1-B17</f>
        <v>0.26095875030582261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62768-3BE5-4497-A845-CA7ED886CEAC}">
  <dimension ref="A1:L27"/>
  <sheetViews>
    <sheetView workbookViewId="0">
      <selection activeCell="A19" sqref="A19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18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48700497</v>
      </c>
      <c r="C8" s="19"/>
      <c r="D8" s="19">
        <f>+B8+C8*$B$15</f>
        <v>48700497</v>
      </c>
      <c r="E8" s="30">
        <f>+D8/D14*100</f>
        <v>68.68700473268261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3571105</v>
      </c>
      <c r="D9" s="19">
        <f t="shared" ref="D9:D10" si="0">+B9+C9*$B$15</f>
        <v>13123810.875</v>
      </c>
      <c r="E9" s="30">
        <f>+D9/D14*100</f>
        <v>18.509775365987672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7263232.6844068794</v>
      </c>
      <c r="C10" s="19">
        <v>493745.08000000066</v>
      </c>
      <c r="D10" s="19">
        <f t="shared" si="0"/>
        <v>9077745.8534068819</v>
      </c>
      <c r="E10" s="30">
        <f>+D10/D14*100</f>
        <v>12.803219901329724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55963729.684406877</v>
      </c>
      <c r="C14" s="23">
        <f>SUM(C8:C10)</f>
        <v>4064850.0800000005</v>
      </c>
      <c r="D14" s="23">
        <f>SUM(D8:D10)</f>
        <v>70902053.728406876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"&amp;3.675</f>
        <v>S/ 3.675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0.78931041826768744</v>
      </c>
      <c r="C17" s="5">
        <f>1-B17</f>
        <v>0.21068958173231256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D826-DCE9-4B14-BB15-207B9403F6DD}">
  <dimension ref="A1:L27"/>
  <sheetViews>
    <sheetView workbookViewId="0">
      <selection activeCell="C9" sqref="C9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19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56583353</v>
      </c>
      <c r="C8" s="19"/>
      <c r="D8" s="19">
        <f>+B8+C8*$B$15</f>
        <v>56583353</v>
      </c>
      <c r="E8" s="30">
        <f>+D8/D14*100</f>
        <v>74.474538054012797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1215082.6666666665</v>
      </c>
      <c r="D9" s="19">
        <f t="shared" ref="D9:D10" si="0">+B9+C9*$B$15</f>
        <v>4405889.7493333323</v>
      </c>
      <c r="E9" s="30">
        <f>+D9/D14*100</f>
        <v>5.7989954006173896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175563.24440685939</v>
      </c>
      <c r="C10" s="19">
        <v>4084933.8300000019</v>
      </c>
      <c r="D10" s="19">
        <f t="shared" si="0"/>
        <v>14987533.311986867</v>
      </c>
      <c r="E10" s="30">
        <f>+D10/D14*100</f>
        <v>19.72646654536981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56758916.244406857</v>
      </c>
      <c r="C14" s="23">
        <f>SUM(C8:C10)</f>
        <v>5300016.496666668</v>
      </c>
      <c r="D14" s="23">
        <f>SUM(D8:D10)</f>
        <v>75976776.061320201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"&amp;3.626</f>
        <v>S/ 3.626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0.74705612934401466</v>
      </c>
      <c r="C17" s="5">
        <f>1-B17</f>
        <v>0.25294387065598534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40550-CF91-42AA-884A-27FBFDC0167F}">
  <dimension ref="A1:L27"/>
  <sheetViews>
    <sheetView workbookViewId="0">
      <selection activeCell="D8" sqref="D8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20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56742851</v>
      </c>
      <c r="C8" s="19"/>
      <c r="D8" s="19">
        <f>+B8+C8*$B$15</f>
        <v>56742851</v>
      </c>
      <c r="E8" s="30">
        <f>+D8/D14*100</f>
        <v>74.84672228842841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5231812.666666667</v>
      </c>
      <c r="D9" s="19">
        <f t="shared" ref="D9:D10" si="0">+B9+C9*$B$15</f>
        <v>18531080.465333335</v>
      </c>
      <c r="E9" s="30">
        <f>+D9/D14*100</f>
        <v>24.443442809973099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238772.19440685492</v>
      </c>
      <c r="C10" s="19">
        <v>84519.580000002665</v>
      </c>
      <c r="D10" s="19">
        <f t="shared" si="0"/>
        <v>538140.54676686437</v>
      </c>
      <c r="E10" s="30">
        <f>+D10/D14*100</f>
        <v>0.70983490159848539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56981623.194406852</v>
      </c>
      <c r="C14" s="23">
        <f>SUM(C8:C10)</f>
        <v>5316332.2466666698</v>
      </c>
      <c r="D14" s="23">
        <f>SUM(D8:D10)</f>
        <v>75812072.012100205</v>
      </c>
      <c r="E14" s="24">
        <f>SUM(E8:E10)</f>
        <v>99.999999999999986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"&amp;3.542</f>
        <v>S/ 3.542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0.75161675023619112</v>
      </c>
      <c r="C17" s="5">
        <f>1-B17</f>
        <v>0.24838324976380888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A1742-DAA7-4688-94F6-DFB49D50FC5F}">
  <dimension ref="A1:L27"/>
  <sheetViews>
    <sheetView workbookViewId="0">
      <selection activeCell="D14" sqref="D14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21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55159292</v>
      </c>
      <c r="C8" s="19"/>
      <c r="D8" s="19">
        <f>+B8+C8*$B$15</f>
        <v>55159292</v>
      </c>
      <c r="E8" s="30">
        <f>+D8/D14*100</f>
        <v>67.221889147636588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5251632</v>
      </c>
      <c r="D9" s="19">
        <f t="shared" ref="D9:D10" si="0">+B9+C9*$B$15</f>
        <v>18806094.191999998</v>
      </c>
      <c r="E9" s="30">
        <f>+D9/D14*100</f>
        <v>22.918734690696102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6876551.1744069038</v>
      </c>
      <c r="C10" s="19">
        <v>338903.75000000012</v>
      </c>
      <c r="D10" s="19">
        <f t="shared" si="0"/>
        <v>8090165.5031569041</v>
      </c>
      <c r="E10" s="30">
        <f>+D10/D14*100</f>
        <v>9.8593761616673206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62035843.174406901</v>
      </c>
      <c r="C14" s="23">
        <f>SUM(C8:C10)</f>
        <v>5590535.75</v>
      </c>
      <c r="D14" s="23">
        <f>SUM(D8:D10)</f>
        <v>82055551.695156902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"&amp;3.581</f>
        <v>S/ 3.581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0.75602249808611544</v>
      </c>
      <c r="C17" s="5">
        <f>1-B17</f>
        <v>0.24397750191388456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F80B9-EA49-4D96-BCC6-443B7E9FF5AD}">
  <dimension ref="A1:L27"/>
  <sheetViews>
    <sheetView workbookViewId="0">
      <selection activeCell="A28" sqref="A28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22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62103254</v>
      </c>
      <c r="C8" s="19"/>
      <c r="D8" s="19">
        <f>+B8+C8*$B$15</f>
        <v>62103254</v>
      </c>
      <c r="E8" s="30">
        <f>+D8/D14*100</f>
        <v>75.195746085039275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4042630</v>
      </c>
      <c r="D9" s="19">
        <f t="shared" ref="D9:D10" si="0">+B9+C9*$B$15</f>
        <v>14290697.050000001</v>
      </c>
      <c r="E9" s="30">
        <f>+D9/D14*100</f>
        <v>17.303435126765176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625560.23440689966</v>
      </c>
      <c r="C10" s="19">
        <v>1575466.7499999981</v>
      </c>
      <c r="D10" s="19">
        <f t="shared" si="0"/>
        <v>6194835.1956568928</v>
      </c>
      <c r="E10" s="30">
        <f>+D10/D14*100</f>
        <v>7.5008187881955486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62728814.234406903</v>
      </c>
      <c r="C14" s="23">
        <f>SUM(C8:C10)</f>
        <v>5618096.7499999981</v>
      </c>
      <c r="D14" s="23">
        <f>SUM(D8:D10)</f>
        <v>82588786.245656893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"&amp;3.535</f>
        <v>S/ 3.535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0.75953185760379949</v>
      </c>
      <c r="C17" s="5">
        <f>1-B17</f>
        <v>0.24046814239620051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71AAB-9868-47D1-A64D-49F8ED912F11}">
  <dimension ref="A1:L27"/>
  <sheetViews>
    <sheetView workbookViewId="0">
      <selection sqref="A1:E1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23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62411994</v>
      </c>
      <c r="C8" s="19"/>
      <c r="D8" s="19">
        <f>+B8+C8*$B$15</f>
        <v>62411994</v>
      </c>
      <c r="E8" s="30">
        <f>+D8/D14*100</f>
        <v>75.583268135529394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5460991.777777778</v>
      </c>
      <c r="D9" s="19">
        <f t="shared" ref="D9:D10" si="0">+B9+C9*$B$15</f>
        <v>18949641.46888889</v>
      </c>
      <c r="E9" s="30">
        <f>+D9/D14*100</f>
        <v>22.948727326596487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604815.25440683588</v>
      </c>
      <c r="C10" s="19">
        <v>175035.21999999706</v>
      </c>
      <c r="D10" s="19">
        <f t="shared" si="0"/>
        <v>1212187.4678068259</v>
      </c>
      <c r="E10" s="30">
        <f>+D10/D14*100</f>
        <v>1.46800453787411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63016809.25440684</v>
      </c>
      <c r="C14" s="23">
        <f>SUM(C8:C10)</f>
        <v>5636026.9977777749</v>
      </c>
      <c r="D14" s="23">
        <f>SUM(D8:D10)</f>
        <v>82573822.936695725</v>
      </c>
      <c r="E14" s="24">
        <f>SUM(E8:E10)</f>
        <v>99.999999999999986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"&amp;3.47</f>
        <v>S/ 3.47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0.7631572211779265</v>
      </c>
      <c r="C17" s="5">
        <f>1-B17</f>
        <v>0.2368427788220735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257D-9485-4777-A6CD-9084F66FE50A}">
  <dimension ref="A1:L27"/>
  <sheetViews>
    <sheetView workbookViewId="0">
      <selection activeCell="D14" sqref="D14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24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62780977</v>
      </c>
      <c r="C8" s="19"/>
      <c r="D8" s="19">
        <f>+B8+C8*$B$15</f>
        <v>62780977</v>
      </c>
      <c r="E8" s="30">
        <f>+D8/D14*100</f>
        <v>71.30212205421671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4072520</v>
      </c>
      <c r="D9" s="19">
        <f t="shared" ref="D9:D10" si="0">+B9+C9*$B$15</f>
        <v>13744755</v>
      </c>
      <c r="E9" s="30">
        <f>+D9/D14*100</f>
        <v>15.610304991196703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5385715.8544068485</v>
      </c>
      <c r="C10" s="19">
        <v>1818605.2577777766</v>
      </c>
      <c r="D10" s="19">
        <f t="shared" si="0"/>
        <v>11523508.599406844</v>
      </c>
      <c r="E10" s="30">
        <f>+D10/D14*100</f>
        <v>13.087572954586587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68166692.854406849</v>
      </c>
      <c r="C14" s="23">
        <f>SUM(C8:C10)</f>
        <v>5891125.2577777766</v>
      </c>
      <c r="D14" s="23">
        <f>SUM(D8:D10)</f>
        <v>88049240.599406838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"&amp;3.375</f>
        <v>S/ 3.375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0.77418831088551221</v>
      </c>
      <c r="C17" s="5">
        <f>1-B17</f>
        <v>0.22581168911448779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01EDB-4B57-4CD6-8939-7A23AC44D843}">
  <dimension ref="A1:L27"/>
  <sheetViews>
    <sheetView workbookViewId="0">
      <selection sqref="A1:E1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15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63921155</v>
      </c>
      <c r="C8" s="19"/>
      <c r="D8" s="19">
        <f>+B8+C8*$B$15</f>
        <v>63921155</v>
      </c>
      <c r="E8" s="30">
        <f>+D8/D14*100</f>
        <v>71.970201630249704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13</v>
      </c>
      <c r="B9" s="19"/>
      <c r="C9" s="19">
        <v>4087220.0000000005</v>
      </c>
      <c r="D9" s="19">
        <f t="shared" ref="D9:D10" si="0">+B9+C9*$B$15</f>
        <v>13741233.640000002</v>
      </c>
      <c r="E9" s="30">
        <f>+D9/D14*100</f>
        <v>15.471550157677379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4710771.5144068478</v>
      </c>
      <c r="C10" s="19">
        <v>1916412.7877777771</v>
      </c>
      <c r="D10" s="19">
        <f t="shared" si="0"/>
        <v>11153751.306915734</v>
      </c>
      <c r="E10" s="30">
        <f>+D10/D14*100</f>
        <v>12.558248212072929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68631926.514406845</v>
      </c>
      <c r="C14" s="23">
        <f>SUM(C8:C10)</f>
        <v>6003632.7877777778</v>
      </c>
      <c r="D14" s="23">
        <f>SUM(D8:D10)</f>
        <v>88816139.946915731</v>
      </c>
      <c r="E14" s="24">
        <f>SUM(E8:E10)</f>
        <v>100.00000000000001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"&amp;3.362</f>
        <v>S/ 3.362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0.77274160479646237</v>
      </c>
      <c r="C17" s="5">
        <f>1-B17</f>
        <v>0.22725839520353763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41365-7A07-4F21-88C4-75AAC45A9C3D}">
  <dimension ref="A1:L27"/>
  <sheetViews>
    <sheetView workbookViewId="0">
      <selection activeCell="A10" sqref="A10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1" t="s">
        <v>25</v>
      </c>
      <c r="B1" s="41"/>
      <c r="C1" s="41"/>
      <c r="D1" s="41"/>
      <c r="E1" s="41"/>
    </row>
    <row r="2" spans="1:12" x14ac:dyDescent="0.3">
      <c r="A2" s="42" t="s">
        <v>12</v>
      </c>
      <c r="B2" s="42"/>
      <c r="C2" s="42"/>
      <c r="D2" s="42"/>
      <c r="E2" s="42"/>
    </row>
    <row r="3" spans="1:12" x14ac:dyDescent="0.3">
      <c r="A3" s="43"/>
      <c r="B3" s="43"/>
      <c r="C3" s="43"/>
      <c r="D3" s="43"/>
      <c r="E3" s="43"/>
    </row>
    <row r="4" spans="1:12" ht="28.2" x14ac:dyDescent="0.3">
      <c r="A4" s="7"/>
      <c r="B4" s="8" t="s">
        <v>0</v>
      </c>
      <c r="C4" s="9" t="s">
        <v>1</v>
      </c>
      <c r="D4" s="44" t="s">
        <v>2</v>
      </c>
      <c r="E4" s="45"/>
    </row>
    <row r="5" spans="1:12" x14ac:dyDescent="0.3">
      <c r="A5" s="10" t="s">
        <v>3</v>
      </c>
      <c r="B5" s="11"/>
      <c r="C5" s="11"/>
      <c r="D5" s="46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7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68147471</v>
      </c>
      <c r="C8" s="19"/>
      <c r="D8" s="19">
        <f>+B8+C8*$B$15</f>
        <v>68147471</v>
      </c>
      <c r="E8" s="30">
        <f>+D8/D14*100</f>
        <v>76.452943791126046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26</v>
      </c>
      <c r="B9" s="19"/>
      <c r="C9" s="19">
        <v>5912975.083333334</v>
      </c>
      <c r="D9" s="19">
        <f t="shared" ref="D9:D10" si="0">+B9+C9*$B$15</f>
        <v>19885335.205250002</v>
      </c>
      <c r="E9" s="30">
        <f>+D9/D14*100</f>
        <v>22.30886036423389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760616.59440681618</v>
      </c>
      <c r="C10" s="19">
        <v>102012.40777777432</v>
      </c>
      <c r="D10" s="19">
        <f t="shared" si="0"/>
        <v>1103684.3217634712</v>
      </c>
      <c r="E10" s="30">
        <f>+D10/D14*100</f>
        <v>1.2381958446400709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68908087.594406813</v>
      </c>
      <c r="C14" s="23">
        <f>SUM(C8:C10)</f>
        <v>6014987.4911111081</v>
      </c>
      <c r="D14" s="23">
        <f>SUM(D8:D10)</f>
        <v>89136490.527013466</v>
      </c>
      <c r="E14" s="24">
        <f>SUM(E8:E10)</f>
        <v>100.00000000000001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"&amp;3.363</f>
        <v>S/ 3.363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0.77306260530330972</v>
      </c>
      <c r="C17" s="5">
        <f>1-B17</f>
        <v>0.22693739469669028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SET</vt:lpstr>
      <vt:lpstr>OCT</vt:lpstr>
      <vt:lpstr>NOV</vt:lpstr>
      <vt:lpstr>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Carrion</dc:creator>
  <cp:lastModifiedBy>Jerry Saavedra Sifuentes</cp:lastModifiedBy>
  <dcterms:created xsi:type="dcterms:W3CDTF">2016-07-05T15:03:37Z</dcterms:created>
  <dcterms:modified xsi:type="dcterms:W3CDTF">2026-09-10T16:08:21Z</dcterms:modified>
</cp:coreProperties>
</file>